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acaminada/Documents/Work/Pixel/Phase2/Portcard/"/>
    </mc:Choice>
  </mc:AlternateContent>
  <xr:revisionPtr revIDLastSave="0" documentId="13_ncr:1_{C90DB5EA-5594-5B45-AE80-749E27765B0B}" xr6:coauthVersionLast="45" xr6:coauthVersionMax="45" xr10:uidLastSave="{00000000-0000-0000-0000-000000000000}"/>
  <bookViews>
    <workbookView xWindow="4700" yWindow="3220" windowWidth="36820" windowHeight="20020" xr2:uid="{BB2D0494-86F5-AB49-8F2F-8AD6C798AC19}"/>
  </bookViews>
  <sheets>
    <sheet name="TEP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4" i="1" l="1"/>
  <c r="W23" i="1"/>
  <c r="W22" i="1"/>
  <c r="T24" i="1"/>
  <c r="S24" i="1"/>
  <c r="T23" i="1"/>
  <c r="T22" i="1"/>
  <c r="S23" i="1"/>
  <c r="S22" i="1"/>
  <c r="Q24" i="1"/>
  <c r="Q23" i="1"/>
  <c r="Q22" i="1"/>
  <c r="P23" i="1"/>
  <c r="P24" i="1" s="1"/>
  <c r="P22" i="1"/>
  <c r="O24" i="1"/>
  <c r="O23" i="1"/>
  <c r="O22" i="1"/>
  <c r="N24" i="1"/>
  <c r="N23" i="1"/>
  <c r="N22" i="1"/>
  <c r="M24" i="1"/>
  <c r="I24" i="1"/>
  <c r="M23" i="1"/>
  <c r="M22" i="1"/>
  <c r="Q18" i="1"/>
  <c r="Q17" i="1"/>
  <c r="Q16" i="1"/>
  <c r="I23" i="1"/>
  <c r="I22" i="1"/>
  <c r="N10" i="1" l="1"/>
  <c r="T17" i="1" s="1"/>
  <c r="N9" i="1"/>
  <c r="T16" i="1" s="1"/>
  <c r="M10" i="1"/>
  <c r="S17" i="1" s="1"/>
  <c r="M9" i="1"/>
  <c r="S16" i="1" s="1"/>
  <c r="L10" i="1"/>
  <c r="R17" i="1" s="1"/>
  <c r="L9" i="1"/>
  <c r="R16" i="1" s="1"/>
  <c r="O10" i="1"/>
  <c r="U17" i="1" s="1"/>
  <c r="O17" i="1" s="1"/>
  <c r="P10" i="1"/>
  <c r="V17" i="1" s="1"/>
  <c r="O9" i="1" l="1"/>
  <c r="U16" i="1" s="1"/>
  <c r="O16" i="1" s="1"/>
  <c r="N11" i="1"/>
  <c r="M11" i="1"/>
  <c r="O11" i="1"/>
  <c r="P9" i="1"/>
  <c r="L11" i="1"/>
  <c r="U18" i="1"/>
  <c r="P11" i="1" l="1"/>
  <c r="V16" i="1"/>
  <c r="V18" i="1" s="1"/>
  <c r="R18" i="1"/>
  <c r="S18" i="1"/>
  <c r="O18" i="1"/>
  <c r="E17" i="1"/>
  <c r="F17" i="1" s="1"/>
  <c r="E16" i="1"/>
  <c r="F16" i="1" s="1"/>
  <c r="G16" i="1"/>
  <c r="I16" i="1" s="1"/>
  <c r="B41" i="1"/>
  <c r="J10" i="1"/>
  <c r="K17" i="1" s="1"/>
  <c r="J9" i="1"/>
  <c r="K16" i="1" s="1"/>
  <c r="C10" i="1"/>
  <c r="C17" i="1" s="1"/>
  <c r="C9" i="1"/>
  <c r="C16" i="1" s="1"/>
  <c r="B10" i="1"/>
  <c r="B11" i="1" s="1"/>
  <c r="B9" i="1"/>
  <c r="B16" i="1" s="1"/>
  <c r="E11" i="1"/>
  <c r="H10" i="1"/>
  <c r="H11" i="1" s="1"/>
  <c r="G10" i="1"/>
  <c r="G11" i="1" s="1"/>
  <c r="F10" i="1"/>
  <c r="H9" i="1"/>
  <c r="G9" i="1"/>
  <c r="F9" i="1"/>
  <c r="F11" i="1" s="1"/>
  <c r="J11" i="1" l="1"/>
  <c r="B17" i="1"/>
  <c r="B18" i="1" s="1"/>
  <c r="K18" i="1"/>
  <c r="F18" i="1"/>
  <c r="G17" i="1"/>
  <c r="I17" i="1" s="1"/>
  <c r="I18" i="1" s="1"/>
  <c r="L16" i="1"/>
  <c r="M16" i="1"/>
  <c r="H17" i="1"/>
  <c r="C11" i="1"/>
  <c r="L17" i="1"/>
  <c r="P17" i="1" s="1"/>
  <c r="M17" i="1"/>
  <c r="H16" i="1"/>
  <c r="N16" i="1"/>
  <c r="N18" i="1" s="1"/>
  <c r="E18" i="1"/>
  <c r="N17" i="1"/>
  <c r="T18" i="1"/>
  <c r="H18" i="1"/>
  <c r="C18" i="1"/>
  <c r="M18" i="1" l="1"/>
  <c r="P16" i="1"/>
  <c r="P18" i="1" s="1"/>
  <c r="L18" i="1"/>
  <c r="G18" i="1"/>
</calcChain>
</file>

<file path=xl/sharedStrings.xml><?xml version="1.0" encoding="utf-8"?>
<sst xmlns="http://schemas.openxmlformats.org/spreadsheetml/2006/main" count="91" uniqueCount="63">
  <si>
    <t>Numbers per Dee (2 disk PCBs)</t>
  </si>
  <si>
    <t>Top</t>
  </si>
  <si>
    <t xml:space="preserve">Bottom </t>
  </si>
  <si>
    <t>Numbers per half-disk (2 Dees, 4 disk PCBs)</t>
  </si>
  <si>
    <t>Total</t>
  </si>
  <si>
    <t>connectors on disk PCBs</t>
  </si>
  <si>
    <t>lpGBTs</t>
  </si>
  <si>
    <t>SP chains</t>
  </si>
  <si>
    <t>portcards</t>
  </si>
  <si>
    <t>used lpGBTs</t>
  </si>
  <si>
    <t>VTRX+</t>
  </si>
  <si>
    <t>DCDC</t>
  </si>
  <si>
    <t>Scheme 2 PS-PP1 cable</t>
  </si>
  <si>
    <t>2 x 3 HV</t>
  </si>
  <si>
    <t>2 x serial power chains</t>
  </si>
  <si>
    <t xml:space="preserve">2 x temperature sensors </t>
  </si>
  <si>
    <t>2 x portcards</t>
  </si>
  <si>
    <t>2 x preheaters</t>
  </si>
  <si>
    <t>drain</t>
  </si>
  <si>
    <t>MSC cables</t>
  </si>
  <si>
    <t>Wires for SP chains</t>
  </si>
  <si>
    <t>Wires for portcards</t>
  </si>
  <si>
    <t>Wires for T sense</t>
  </si>
  <si>
    <t>Wires for pre-heaters</t>
  </si>
  <si>
    <t>Cooling loops</t>
  </si>
  <si>
    <t xml:space="preserve">Cooling inlet </t>
  </si>
  <si>
    <t>Cooling outlet</t>
  </si>
  <si>
    <t>Cooling inlet</t>
  </si>
  <si>
    <t>number of preheaters</t>
  </si>
  <si>
    <t>Numbers per 1/8 TEPX (4 Dees, 8 disk PCBs)</t>
  </si>
  <si>
    <t xml:space="preserve">inlet </t>
  </si>
  <si>
    <t>ID</t>
  </si>
  <si>
    <t>OD</t>
  </si>
  <si>
    <t>outlet</t>
  </si>
  <si>
    <t>number of capillaries</t>
  </si>
  <si>
    <t>One block of two pre-heaters after each capillary: Dimension 8mm cube (see talk by Tom French: https://indico.cern.ch/event/801297/)</t>
  </si>
  <si>
    <t>number of pins</t>
  </si>
  <si>
    <r>
      <t xml:space="preserve">Multi-service cable </t>
    </r>
    <r>
      <rPr>
        <sz val="12"/>
        <color theme="1"/>
        <rFont val="Calibri"/>
        <family val="2"/>
        <scheme val="minor"/>
      </rPr>
      <t>see talk by Simone, Nicola, Stella: https://indico.cern.ch/event/924898/</t>
    </r>
  </si>
  <si>
    <t>Fiber from VTRx+</t>
  </si>
  <si>
    <t>Multi-fiber bundle within tube of diameter of 1.6mm (see Jan Troska's talk: https://indico.cern.ch/event/818371/)</t>
  </si>
  <si>
    <t>fibers</t>
  </si>
  <si>
    <t>Additional information:</t>
  </si>
  <si>
    <t>Pre-heaters</t>
  </si>
  <si>
    <t>PP1-module</t>
  </si>
  <si>
    <t>Cabble for Temp sense</t>
  </si>
  <si>
    <t xml:space="preserve">Cable for Serial powering </t>
  </si>
  <si>
    <t xml:space="preserve">HV cable </t>
  </si>
  <si>
    <t>Cross section per 1/8 TEPX (4 Dees, 8 disk PCBs)</t>
  </si>
  <si>
    <t>Bottom</t>
  </si>
  <si>
    <t>Diameter</t>
  </si>
  <si>
    <t>Wires for HV</t>
  </si>
  <si>
    <t>SP</t>
  </si>
  <si>
    <t>portcard</t>
  </si>
  <si>
    <t>preheater</t>
  </si>
  <si>
    <t>T sens</t>
  </si>
  <si>
    <t>HV</t>
  </si>
  <si>
    <t>AWG 30 (0.255mm diameter)</t>
  </si>
  <si>
    <t>CCA 15% AWG26 (0.405mm diameter)</t>
  </si>
  <si>
    <t>Cable portcard/pre-heater</t>
  </si>
  <si>
    <t>Al, 1.6mm2 (1.8mm diameter, with PE 2.2mm diameter)</t>
  </si>
  <si>
    <t>0.09mm2 (0.4mm diameter, with PE 1.1mm diameter)</t>
  </si>
  <si>
    <t>Cooling in</t>
  </si>
  <si>
    <t>Cooling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</si>
</sst>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9A347-6BAC-0A41-AEB6-99F0C6EBA901}">
  <dimension ref="A1:W61"/>
  <sheetViews>
    <sheetView tabSelected="1" topLeftCell="A15" zoomScaleNormal="100" workbookViewId="0">
      <selection activeCell="W22" sqref="W22"/>
    </sheetView>
  </sheetViews>
  <sheetFormatPr baseColWidth="10" defaultRowHeight="16" x14ac:dyDescent="0.2"/>
  <cols>
    <col min="1" max="1" width="21.83203125" customWidth="1"/>
    <col min="2" max="2" width="21.1640625" customWidth="1"/>
  </cols>
  <sheetData>
    <row r="1" spans="1:22" x14ac:dyDescent="0.2">
      <c r="A1" s="1" t="s">
        <v>0</v>
      </c>
    </row>
    <row r="2" spans="1:22" x14ac:dyDescent="0.2">
      <c r="B2" t="s">
        <v>5</v>
      </c>
      <c r="C2" t="s">
        <v>9</v>
      </c>
      <c r="D2" t="s">
        <v>7</v>
      </c>
      <c r="E2" t="s">
        <v>24</v>
      </c>
      <c r="F2" t="s">
        <v>25</v>
      </c>
      <c r="G2" t="s">
        <v>26</v>
      </c>
    </row>
    <row r="3" spans="1:22" x14ac:dyDescent="0.2">
      <c r="A3" t="s">
        <v>1</v>
      </c>
      <c r="B3" s="2">
        <v>3</v>
      </c>
      <c r="C3" s="2">
        <v>8</v>
      </c>
      <c r="D3" s="2">
        <v>3</v>
      </c>
      <c r="E3" s="2">
        <v>1</v>
      </c>
      <c r="F3" s="2">
        <v>1</v>
      </c>
      <c r="G3" s="2">
        <v>1</v>
      </c>
    </row>
    <row r="4" spans="1:22" x14ac:dyDescent="0.2">
      <c r="A4" t="s">
        <v>2</v>
      </c>
      <c r="B4" s="2">
        <v>2</v>
      </c>
      <c r="C4" s="2">
        <v>4</v>
      </c>
      <c r="D4" s="2">
        <v>2</v>
      </c>
      <c r="E4" s="2">
        <v>1</v>
      </c>
      <c r="F4" s="2">
        <v>1</v>
      </c>
      <c r="G4" s="2">
        <v>1</v>
      </c>
    </row>
    <row r="7" spans="1:22" x14ac:dyDescent="0.2">
      <c r="A7" s="1" t="s">
        <v>3</v>
      </c>
    </row>
    <row r="8" spans="1:22" x14ac:dyDescent="0.2">
      <c r="B8" t="s">
        <v>5</v>
      </c>
      <c r="C8" t="s">
        <v>9</v>
      </c>
      <c r="E8" t="s">
        <v>8</v>
      </c>
      <c r="F8" t="s">
        <v>6</v>
      </c>
      <c r="G8" t="s">
        <v>10</v>
      </c>
      <c r="H8" t="s">
        <v>11</v>
      </c>
      <c r="J8" t="s">
        <v>7</v>
      </c>
      <c r="L8" t="s">
        <v>24</v>
      </c>
      <c r="M8" t="s">
        <v>27</v>
      </c>
      <c r="N8" t="s">
        <v>26</v>
      </c>
      <c r="O8" t="s">
        <v>28</v>
      </c>
      <c r="P8" t="s">
        <v>34</v>
      </c>
    </row>
    <row r="9" spans="1:22" x14ac:dyDescent="0.2">
      <c r="A9" t="s">
        <v>1</v>
      </c>
      <c r="B9">
        <f>(B3+B4)</f>
        <v>5</v>
      </c>
      <c r="C9">
        <f>C3+C4</f>
        <v>12</v>
      </c>
      <c r="E9" s="2">
        <v>5</v>
      </c>
      <c r="F9">
        <f>E9*3</f>
        <v>15</v>
      </c>
      <c r="G9">
        <f>E9*3</f>
        <v>15</v>
      </c>
      <c r="H9">
        <f>E9</f>
        <v>5</v>
      </c>
      <c r="J9">
        <f>D3+D4</f>
        <v>5</v>
      </c>
      <c r="L9">
        <f t="shared" ref="L9:N10" si="0">E3*2</f>
        <v>2</v>
      </c>
      <c r="M9">
        <f t="shared" si="0"/>
        <v>2</v>
      </c>
      <c r="N9">
        <f t="shared" si="0"/>
        <v>2</v>
      </c>
      <c r="O9">
        <f>M9*2</f>
        <v>4</v>
      </c>
      <c r="P9">
        <f>M9</f>
        <v>2</v>
      </c>
    </row>
    <row r="10" spans="1:22" x14ac:dyDescent="0.2">
      <c r="A10" t="s">
        <v>2</v>
      </c>
      <c r="B10">
        <f>(B3+B4)</f>
        <v>5</v>
      </c>
      <c r="C10">
        <f>C3+C4</f>
        <v>12</v>
      </c>
      <c r="E10" s="2">
        <v>5</v>
      </c>
      <c r="F10">
        <f>E10*3</f>
        <v>15</v>
      </c>
      <c r="G10">
        <f>E10*3</f>
        <v>15</v>
      </c>
      <c r="H10">
        <f>E10</f>
        <v>5</v>
      </c>
      <c r="J10">
        <f>D3+D4</f>
        <v>5</v>
      </c>
      <c r="L10">
        <f t="shared" si="0"/>
        <v>2</v>
      </c>
      <c r="M10">
        <f t="shared" si="0"/>
        <v>2</v>
      </c>
      <c r="N10">
        <f t="shared" si="0"/>
        <v>2</v>
      </c>
      <c r="O10">
        <f>M10*2</f>
        <v>4</v>
      </c>
      <c r="P10">
        <f>M10</f>
        <v>2</v>
      </c>
    </row>
    <row r="11" spans="1:22" x14ac:dyDescent="0.2">
      <c r="A11" t="s">
        <v>4</v>
      </c>
      <c r="B11">
        <f>B9+B10</f>
        <v>10</v>
      </c>
      <c r="C11">
        <f>C9+C10</f>
        <v>24</v>
      </c>
      <c r="E11">
        <f t="shared" ref="E11:J11" si="1">E9+E10</f>
        <v>10</v>
      </c>
      <c r="F11">
        <f t="shared" si="1"/>
        <v>30</v>
      </c>
      <c r="G11">
        <f t="shared" si="1"/>
        <v>30</v>
      </c>
      <c r="H11">
        <f t="shared" si="1"/>
        <v>10</v>
      </c>
      <c r="J11">
        <f t="shared" si="1"/>
        <v>10</v>
      </c>
      <c r="L11">
        <f t="shared" ref="L11" si="2">L9+L10</f>
        <v>4</v>
      </c>
      <c r="M11">
        <f t="shared" ref="M11" si="3">M9+M10</f>
        <v>4</v>
      </c>
      <c r="N11">
        <f t="shared" ref="N11" si="4">N9+N10</f>
        <v>4</v>
      </c>
      <c r="O11">
        <f t="shared" ref="O11" si="5">O9+O10</f>
        <v>8</v>
      </c>
      <c r="P11">
        <f t="shared" ref="P11" si="6">P9+P10</f>
        <v>4</v>
      </c>
    </row>
    <row r="13" spans="1:22" x14ac:dyDescent="0.2">
      <c r="N13" s="2"/>
    </row>
    <row r="14" spans="1:22" x14ac:dyDescent="0.2">
      <c r="A14" s="1" t="s">
        <v>29</v>
      </c>
    </row>
    <row r="15" spans="1:22" x14ac:dyDescent="0.2">
      <c r="B15" t="s">
        <v>5</v>
      </c>
      <c r="C15" t="s">
        <v>9</v>
      </c>
      <c r="E15" t="s">
        <v>8</v>
      </c>
      <c r="F15" t="s">
        <v>6</v>
      </c>
      <c r="G15" t="s">
        <v>10</v>
      </c>
      <c r="H15" t="s">
        <v>11</v>
      </c>
      <c r="I15" t="s">
        <v>40</v>
      </c>
      <c r="K15" t="s">
        <v>7</v>
      </c>
      <c r="L15" t="s">
        <v>19</v>
      </c>
      <c r="M15" t="s">
        <v>20</v>
      </c>
      <c r="N15" t="s">
        <v>21</v>
      </c>
      <c r="O15" s="2" t="s">
        <v>23</v>
      </c>
      <c r="P15" t="s">
        <v>22</v>
      </c>
      <c r="Q15" t="s">
        <v>50</v>
      </c>
      <c r="R15" t="s">
        <v>24</v>
      </c>
      <c r="S15" t="s">
        <v>27</v>
      </c>
      <c r="T15" t="s">
        <v>26</v>
      </c>
      <c r="U15" t="s">
        <v>28</v>
      </c>
      <c r="V15" t="s">
        <v>34</v>
      </c>
    </row>
    <row r="16" spans="1:22" s="4" customFormat="1" x14ac:dyDescent="0.2">
      <c r="A16" s="4" t="s">
        <v>1</v>
      </c>
      <c r="B16" s="4">
        <f>B9*2</f>
        <v>10</v>
      </c>
      <c r="C16" s="4">
        <f>C9*2</f>
        <v>24</v>
      </c>
      <c r="E16" s="4">
        <f>E9*2</f>
        <v>10</v>
      </c>
      <c r="F16" s="4">
        <f>E16*3</f>
        <v>30</v>
      </c>
      <c r="G16" s="4">
        <f>E16*3</f>
        <v>30</v>
      </c>
      <c r="H16" s="4">
        <f>E16</f>
        <v>10</v>
      </c>
      <c r="I16" s="4">
        <f>G16</f>
        <v>30</v>
      </c>
      <c r="K16" s="4">
        <f>J9*2</f>
        <v>10</v>
      </c>
      <c r="L16" s="4">
        <f>K16/2</f>
        <v>5</v>
      </c>
      <c r="M16" s="4">
        <f>2*K16</f>
        <v>20</v>
      </c>
      <c r="N16" s="4">
        <f>2*E16</f>
        <v>20</v>
      </c>
      <c r="O16" s="4">
        <f>U16*2</f>
        <v>16</v>
      </c>
      <c r="P16" s="4">
        <f>8*L16</f>
        <v>40</v>
      </c>
      <c r="Q16" s="4">
        <f>2*K16</f>
        <v>20</v>
      </c>
      <c r="R16" s="4">
        <f t="shared" ref="R16:V17" si="7">L9*2</f>
        <v>4</v>
      </c>
      <c r="S16" s="4">
        <f t="shared" si="7"/>
        <v>4</v>
      </c>
      <c r="T16" s="4">
        <f t="shared" si="7"/>
        <v>4</v>
      </c>
      <c r="U16" s="4">
        <f t="shared" si="7"/>
        <v>8</v>
      </c>
      <c r="V16" s="4">
        <f t="shared" si="7"/>
        <v>4</v>
      </c>
    </row>
    <row r="17" spans="1:23" s="4" customFormat="1" x14ac:dyDescent="0.2">
      <c r="A17" s="4" t="s">
        <v>2</v>
      </c>
      <c r="B17" s="4">
        <f>B10*2</f>
        <v>10</v>
      </c>
      <c r="C17" s="4">
        <f>C10*2</f>
        <v>24</v>
      </c>
      <c r="E17" s="4">
        <f>E10*2</f>
        <v>10</v>
      </c>
      <c r="F17" s="4">
        <f>E17*3</f>
        <v>30</v>
      </c>
      <c r="G17" s="4">
        <f>E17*3</f>
        <v>30</v>
      </c>
      <c r="H17" s="4">
        <f>E17</f>
        <v>10</v>
      </c>
      <c r="I17" s="4">
        <f>G17</f>
        <v>30</v>
      </c>
      <c r="K17" s="4">
        <f>J10*2</f>
        <v>10</v>
      </c>
      <c r="L17" s="4">
        <f>K17/2</f>
        <v>5</v>
      </c>
      <c r="M17" s="4">
        <f>2*K17</f>
        <v>20</v>
      </c>
      <c r="N17" s="4">
        <f>2*E17</f>
        <v>20</v>
      </c>
      <c r="O17" s="4">
        <f>U17*2</f>
        <v>16</v>
      </c>
      <c r="P17" s="4">
        <f>8*L17</f>
        <v>40</v>
      </c>
      <c r="Q17" s="4">
        <f>2*K16</f>
        <v>20</v>
      </c>
      <c r="R17" s="4">
        <f t="shared" si="7"/>
        <v>4</v>
      </c>
      <c r="S17" s="4">
        <f t="shared" si="7"/>
        <v>4</v>
      </c>
      <c r="T17" s="4">
        <f t="shared" si="7"/>
        <v>4</v>
      </c>
      <c r="U17" s="4">
        <f t="shared" si="7"/>
        <v>8</v>
      </c>
      <c r="V17" s="4">
        <f t="shared" si="7"/>
        <v>4</v>
      </c>
    </row>
    <row r="18" spans="1:23" x14ac:dyDescent="0.2">
      <c r="A18" t="s">
        <v>4</v>
      </c>
      <c r="B18">
        <f>B16+B17</f>
        <v>20</v>
      </c>
      <c r="C18">
        <f>C16+C17</f>
        <v>48</v>
      </c>
      <c r="E18">
        <f t="shared" ref="E18" si="8">E16+E17</f>
        <v>20</v>
      </c>
      <c r="F18">
        <f t="shared" ref="F18" si="9">F16+F17</f>
        <v>60</v>
      </c>
      <c r="G18">
        <f t="shared" ref="G18" si="10">G16+G17</f>
        <v>60</v>
      </c>
      <c r="H18">
        <f t="shared" ref="H18:I18" si="11">H16+H17</f>
        <v>20</v>
      </c>
      <c r="I18">
        <f t="shared" si="11"/>
        <v>60</v>
      </c>
      <c r="K18">
        <f t="shared" ref="K18:Q18" si="12">K16+K17</f>
        <v>20</v>
      </c>
      <c r="L18">
        <f t="shared" si="12"/>
        <v>10</v>
      </c>
      <c r="M18">
        <f t="shared" si="12"/>
        <v>40</v>
      </c>
      <c r="N18" s="2">
        <f t="shared" si="12"/>
        <v>40</v>
      </c>
      <c r="O18">
        <f t="shared" si="12"/>
        <v>32</v>
      </c>
      <c r="P18">
        <f t="shared" si="12"/>
        <v>80</v>
      </c>
      <c r="Q18">
        <f t="shared" si="12"/>
        <v>40</v>
      </c>
      <c r="R18">
        <f>R16+R17</f>
        <v>8</v>
      </c>
      <c r="S18">
        <f>S16+S17</f>
        <v>8</v>
      </c>
      <c r="T18">
        <f>T16+T17</f>
        <v>8</v>
      </c>
      <c r="U18">
        <f>U16+U17</f>
        <v>16</v>
      </c>
      <c r="V18">
        <f>V16+V17</f>
        <v>8</v>
      </c>
    </row>
    <row r="19" spans="1:23" x14ac:dyDescent="0.2">
      <c r="N19" s="2"/>
    </row>
    <row r="20" spans="1:23" x14ac:dyDescent="0.2">
      <c r="A20" s="1" t="s">
        <v>47</v>
      </c>
      <c r="N20" s="2"/>
    </row>
    <row r="21" spans="1:23" x14ac:dyDescent="0.2">
      <c r="I21" t="s">
        <v>40</v>
      </c>
      <c r="M21" t="s">
        <v>51</v>
      </c>
      <c r="N21" s="2" t="s">
        <v>52</v>
      </c>
      <c r="O21" t="s">
        <v>53</v>
      </c>
      <c r="P21" t="s">
        <v>54</v>
      </c>
      <c r="Q21" t="s">
        <v>55</v>
      </c>
      <c r="S21" t="s">
        <v>61</v>
      </c>
      <c r="T21" t="s">
        <v>62</v>
      </c>
      <c r="W21" s="1" t="s">
        <v>4</v>
      </c>
    </row>
    <row r="22" spans="1:23" x14ac:dyDescent="0.2">
      <c r="A22" t="s">
        <v>1</v>
      </c>
      <c r="I22">
        <f>I16*B61*B61</f>
        <v>76.800000000000011</v>
      </c>
      <c r="M22">
        <f>M16*D46*D46</f>
        <v>96.800000000000011</v>
      </c>
      <c r="N22" s="2">
        <f>N16*D44*D44</f>
        <v>7.1999999999999993</v>
      </c>
      <c r="O22">
        <f>O16*D44*D44</f>
        <v>5.76</v>
      </c>
      <c r="P22">
        <f>P16*D45*D45</f>
        <v>10</v>
      </c>
      <c r="Q22">
        <f>Q16*D47*D47</f>
        <v>24.200000000000003</v>
      </c>
      <c r="S22">
        <f>S16*C56*C56</f>
        <v>21.159999999999997</v>
      </c>
      <c r="T22">
        <f>T16*C57*C57</f>
        <v>49</v>
      </c>
      <c r="W22">
        <f>SUM(I22:T22)</f>
        <v>290.91999999999996</v>
      </c>
    </row>
    <row r="23" spans="1:23" x14ac:dyDescent="0.2">
      <c r="A23" t="s">
        <v>48</v>
      </c>
      <c r="I23">
        <f>I17*B61*B61</f>
        <v>76.800000000000011</v>
      </c>
      <c r="M23">
        <f>M17*D46*D46</f>
        <v>96.800000000000011</v>
      </c>
      <c r="N23" s="2">
        <f>N17*D44*D44</f>
        <v>7.1999999999999993</v>
      </c>
      <c r="O23">
        <f>O17*D44*D44</f>
        <v>5.76</v>
      </c>
      <c r="P23">
        <f>P17*D45*D45</f>
        <v>10</v>
      </c>
      <c r="Q23">
        <f>Q17*D47*D47</f>
        <v>24.200000000000003</v>
      </c>
      <c r="S23">
        <f>S17*C56*C56</f>
        <v>21.159999999999997</v>
      </c>
      <c r="T23">
        <f>T17*C57*C57</f>
        <v>49</v>
      </c>
      <c r="W23">
        <f>SUM(I23:T23)</f>
        <v>290.91999999999996</v>
      </c>
    </row>
    <row r="24" spans="1:23" x14ac:dyDescent="0.2">
      <c r="A24" t="s">
        <v>4</v>
      </c>
      <c r="I24">
        <f t="shared" ref="I24" si="13">I22+I23</f>
        <v>153.60000000000002</v>
      </c>
      <c r="M24">
        <f t="shared" ref="M24:T24" si="14">M22+M23</f>
        <v>193.60000000000002</v>
      </c>
      <c r="N24">
        <f t="shared" si="14"/>
        <v>14.399999999999999</v>
      </c>
      <c r="O24">
        <f t="shared" si="14"/>
        <v>11.52</v>
      </c>
      <c r="P24">
        <f t="shared" si="14"/>
        <v>20</v>
      </c>
      <c r="Q24">
        <f t="shared" si="14"/>
        <v>48.400000000000006</v>
      </c>
      <c r="S24">
        <f t="shared" si="14"/>
        <v>42.319999999999993</v>
      </c>
      <c r="T24">
        <f t="shared" si="14"/>
        <v>98</v>
      </c>
      <c r="W24">
        <f>SUM(I24:T24)</f>
        <v>581.83999999999992</v>
      </c>
    </row>
    <row r="25" spans="1:23" x14ac:dyDescent="0.2">
      <c r="N25" s="2"/>
    </row>
    <row r="26" spans="1:23" x14ac:dyDescent="0.2">
      <c r="N26" s="2"/>
    </row>
    <row r="27" spans="1:23" x14ac:dyDescent="0.2">
      <c r="N27" s="2"/>
    </row>
    <row r="28" spans="1:23" x14ac:dyDescent="0.2">
      <c r="N28" s="2"/>
    </row>
    <row r="29" spans="1:23" x14ac:dyDescent="0.2">
      <c r="N29" s="2"/>
    </row>
    <row r="30" spans="1:23" x14ac:dyDescent="0.2">
      <c r="N30" s="2"/>
    </row>
    <row r="31" spans="1:23" x14ac:dyDescent="0.2">
      <c r="A31" s="1" t="s">
        <v>41</v>
      </c>
      <c r="N31" s="2"/>
    </row>
    <row r="33" spans="1:4" x14ac:dyDescent="0.2">
      <c r="A33" s="1" t="s">
        <v>37</v>
      </c>
    </row>
    <row r="34" spans="1:4" x14ac:dyDescent="0.2">
      <c r="A34" s="1" t="s">
        <v>12</v>
      </c>
      <c r="B34" t="s">
        <v>36</v>
      </c>
    </row>
    <row r="35" spans="1:4" x14ac:dyDescent="0.2">
      <c r="A35" t="s">
        <v>14</v>
      </c>
      <c r="B35">
        <v>4</v>
      </c>
    </row>
    <row r="36" spans="1:4" x14ac:dyDescent="0.2">
      <c r="A36" t="s">
        <v>15</v>
      </c>
      <c r="B36">
        <v>8</v>
      </c>
    </row>
    <row r="37" spans="1:4" x14ac:dyDescent="0.2">
      <c r="A37" t="s">
        <v>16</v>
      </c>
      <c r="B37">
        <v>8</v>
      </c>
    </row>
    <row r="38" spans="1:4" x14ac:dyDescent="0.2">
      <c r="A38" t="s">
        <v>17</v>
      </c>
      <c r="B38">
        <v>8</v>
      </c>
    </row>
    <row r="39" spans="1:4" x14ac:dyDescent="0.2">
      <c r="A39" t="s">
        <v>13</v>
      </c>
      <c r="B39">
        <v>6</v>
      </c>
    </row>
    <row r="40" spans="1:4" x14ac:dyDescent="0.2">
      <c r="A40" t="s">
        <v>18</v>
      </c>
      <c r="B40">
        <v>2</v>
      </c>
    </row>
    <row r="41" spans="1:4" x14ac:dyDescent="0.2">
      <c r="A41" t="s">
        <v>4</v>
      </c>
      <c r="B41">
        <f>SUM(B35:B40)</f>
        <v>36</v>
      </c>
    </row>
    <row r="43" spans="1:4" x14ac:dyDescent="0.2">
      <c r="A43" s="1" t="s">
        <v>43</v>
      </c>
    </row>
    <row r="44" spans="1:4" x14ac:dyDescent="0.2">
      <c r="A44" t="s">
        <v>58</v>
      </c>
      <c r="B44" t="s">
        <v>57</v>
      </c>
      <c r="D44">
        <v>0.6</v>
      </c>
    </row>
    <row r="45" spans="1:4" x14ac:dyDescent="0.2">
      <c r="A45" t="s">
        <v>44</v>
      </c>
      <c r="B45" t="s">
        <v>56</v>
      </c>
      <c r="D45">
        <v>0.5</v>
      </c>
    </row>
    <row r="46" spans="1:4" x14ac:dyDescent="0.2">
      <c r="A46" t="s">
        <v>45</v>
      </c>
      <c r="B46" t="s">
        <v>59</v>
      </c>
      <c r="D46">
        <v>2.2000000000000002</v>
      </c>
    </row>
    <row r="47" spans="1:4" x14ac:dyDescent="0.2">
      <c r="A47" t="s">
        <v>46</v>
      </c>
      <c r="B47" t="s">
        <v>60</v>
      </c>
      <c r="D47">
        <v>1.1000000000000001</v>
      </c>
    </row>
    <row r="51" spans="1:3" x14ac:dyDescent="0.2">
      <c r="A51" s="1" t="s">
        <v>42</v>
      </c>
    </row>
    <row r="52" spans="1:3" x14ac:dyDescent="0.2">
      <c r="A52" t="s">
        <v>35</v>
      </c>
    </row>
    <row r="55" spans="1:3" x14ac:dyDescent="0.2">
      <c r="A55" s="1" t="s">
        <v>24</v>
      </c>
      <c r="B55" s="3" t="s">
        <v>31</v>
      </c>
      <c r="C55" s="3" t="s">
        <v>32</v>
      </c>
    </row>
    <row r="56" spans="1:3" x14ac:dyDescent="0.2">
      <c r="A56" t="s">
        <v>30</v>
      </c>
      <c r="B56">
        <v>2.1</v>
      </c>
      <c r="C56">
        <v>2.2999999999999998</v>
      </c>
    </row>
    <row r="57" spans="1:3" x14ac:dyDescent="0.2">
      <c r="A57" t="s">
        <v>33</v>
      </c>
      <c r="B57">
        <v>3</v>
      </c>
      <c r="C57">
        <v>3.5</v>
      </c>
    </row>
    <row r="59" spans="1:3" x14ac:dyDescent="0.2">
      <c r="A59" s="1" t="s">
        <v>38</v>
      </c>
    </row>
    <row r="60" spans="1:3" x14ac:dyDescent="0.2">
      <c r="A60" t="s">
        <v>39</v>
      </c>
    </row>
    <row r="61" spans="1:3" x14ac:dyDescent="0.2">
      <c r="A61" t="s">
        <v>49</v>
      </c>
      <c r="B61">
        <v>1.6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TEPX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 Caminada</dc:creator>
  <cp:lastModifiedBy>Lea Caminada</cp:lastModifiedBy>
  <dcterms:created xsi:type="dcterms:W3CDTF">2020-07-02T13:36:56Z</dcterms:created>
  <dcterms:modified xsi:type="dcterms:W3CDTF">2020-07-17T10:03:45Z</dcterms:modified>
</cp:coreProperties>
</file>